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D3806C09-D805-4F5D-9C4F-2A064D79B237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6" i="2"/>
  <c r="Q4" i="2"/>
  <c r="Q3" i="2"/>
  <c r="Q7" i="2"/>
  <c r="Q8" i="2"/>
  <c r="G36" i="33" s="1"/>
  <c r="Q2" i="2"/>
  <c r="G33" i="10" s="1"/>
  <c r="Q5" i="2"/>
  <c r="Q13" i="2" s="1"/>
  <c r="Q9" i="2"/>
  <c r="G36" i="10" s="1"/>
  <c r="P6" i="2"/>
  <c r="P4" i="2"/>
  <c r="P3" i="2"/>
  <c r="P7" i="2"/>
  <c r="P8" i="2"/>
  <c r="P2" i="2"/>
  <c r="P5" i="2"/>
  <c r="P9" i="2"/>
  <c r="N6" i="2"/>
  <c r="N4" i="2"/>
  <c r="N2" i="2"/>
  <c r="N8" i="2"/>
  <c r="N7" i="2"/>
  <c r="N3" i="2"/>
  <c r="F33" i="33" s="1"/>
  <c r="N5" i="2"/>
  <c r="N9" i="2"/>
  <c r="F36" i="33" s="1"/>
  <c r="M6" i="2"/>
  <c r="M4" i="2"/>
  <c r="M2" i="2"/>
  <c r="M8" i="2"/>
  <c r="M7" i="2"/>
  <c r="M3" i="2"/>
  <c r="M5" i="2"/>
  <c r="M9" i="2"/>
  <c r="K7" i="2"/>
  <c r="K4" i="2"/>
  <c r="K2" i="2"/>
  <c r="E33" i="10" s="1"/>
  <c r="K8" i="2"/>
  <c r="K6" i="2"/>
  <c r="K3" i="2"/>
  <c r="K5" i="2"/>
  <c r="K9" i="2"/>
  <c r="E36" i="10" s="1"/>
  <c r="E36" i="33"/>
  <c r="J7" i="2"/>
  <c r="J4" i="2"/>
  <c r="J2" i="2"/>
  <c r="J8" i="2"/>
  <c r="J6" i="2"/>
  <c r="J3" i="2"/>
  <c r="J5" i="2"/>
  <c r="J9" i="2"/>
  <c r="H9" i="2"/>
  <c r="H6" i="2"/>
  <c r="H3" i="2"/>
  <c r="H7" i="2"/>
  <c r="H4" i="2"/>
  <c r="H2" i="2"/>
  <c r="D33" i="33" s="1"/>
  <c r="H5" i="2"/>
  <c r="H8" i="2"/>
  <c r="G9" i="2"/>
  <c r="G6" i="2"/>
  <c r="G3" i="2"/>
  <c r="G7" i="2"/>
  <c r="G4" i="2"/>
  <c r="G2" i="2"/>
  <c r="G5" i="2"/>
  <c r="G8" i="2"/>
  <c r="E8" i="2"/>
  <c r="E5" i="2"/>
  <c r="E9" i="2"/>
  <c r="C36" i="10"/>
  <c r="E7" i="2"/>
  <c r="E3" i="2"/>
  <c r="E4" i="2"/>
  <c r="C36" i="33" s="1"/>
  <c r="E6" i="2"/>
  <c r="E13" i="2" s="1"/>
  <c r="D8" i="2"/>
  <c r="D5" i="2"/>
  <c r="D9" i="2"/>
  <c r="D7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6" i="10" l="1"/>
  <c r="F33" i="10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l="1"/>
  <c r="B2" i="25"/>
  <c r="F12" i="33"/>
  <c r="B6" i="31"/>
  <c r="E18" i="2"/>
  <c r="N18" i="2"/>
  <c r="B6" i="25"/>
  <c r="B13" i="10"/>
  <c r="K18" i="2"/>
  <c r="E13" i="33"/>
  <c r="D5" i="25"/>
  <c r="H18" i="2"/>
  <c r="B12" i="33"/>
  <c r="C14" i="10"/>
  <c r="C13" i="33"/>
  <c r="Q18" i="2"/>
  <c r="F14" i="10"/>
  <c r="D6" i="25"/>
  <c r="B5" i="25"/>
  <c r="E13" i="10"/>
  <c r="E12" i="33"/>
  <c r="B5" i="31"/>
  <c r="D13" i="10"/>
  <c r="D12" i="33"/>
  <c r="B4" i="25"/>
  <c r="B4" i="31"/>
  <c r="D14" i="10"/>
  <c r="B18" i="2"/>
  <c r="F13" i="33" l="1"/>
  <c r="D6" i="31"/>
  <c r="D3" i="25"/>
  <c r="D3" i="31"/>
  <c r="D4" i="25"/>
  <c r="D13" i="33"/>
  <c r="D4" i="31"/>
  <c r="D5" i="31"/>
  <c r="E14" i="10"/>
  <c r="D7" i="25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<sst xmlns="http://schemas.openxmlformats.org/spreadsheetml/2006/main" count="88" uniqueCount="67">
  <si>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</si>
  <si>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</si>
  <si>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</si>
  <si>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</si>
  <si>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</si>
  <si>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</si>
  <si>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</si>
  <si>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</si>
  <si>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</si>
  <si>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</si>
  <si>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</si>
  <si>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</si>
  <si>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</si>
  <si>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</si>
  <si>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</si>
  <si>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</si>
  <si>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</si>
  <si>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</si>
  <si>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</si>
  <si>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</si>
  <si>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</si>
  <si>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</si>
  <si>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</si>
  <si>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</si>
  <si>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</si>
  <si>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</si>
  <si>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</si>
  <si>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</si>
  <si>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</si>
  <si>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</si>
  <si>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</si>
  <si>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</si>
  <si>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</si>
  <si>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</si>
  <si>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</si>
  <si>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</si>
  <si>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</si>
  <si>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</si>
  <si>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</si>
  <si>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</si>
  <si>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</si>
  <si>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</si>
  <si>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</si>
  <si>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</si>
  <si>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</si>
  <si>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</si>
  <si>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</si>
  <si>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</si>
  <si>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</si>
  <si>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</si>
  <si>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</si>
  <si>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</si>
  <si>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</si>
  <si>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</si>
  <si>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</si>
  <si>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</si>
  <si>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</si>
  <si>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</si>
  <si>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</si>
  <si>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</si>
  <si>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</si>
  <si>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</si>
  <si>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</si>
  <si>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</si>
  <si>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4-11</t>
  </si>
  <si>
    <t>AVERAGE RATES 5-11</t>
  </si>
  <si>
    <t>AVERAGE RATES 5-11-2026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</si>
</sst>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(5/11/2026)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5-11-2026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(5/11/2026)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5-11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4-11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5/11/2026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5.95</c:v>
                </c:pt>
                <c:pt idx="6">
                  <c:v>5.85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6.05</c:v>
                </c:pt>
                <c:pt idx="6">
                  <c:v>6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6.4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CAPITAL BANK OF JORDAN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7.25</c:v>
                </c:pt>
                <c:pt idx="3">
                  <c:v>6.75</c:v>
                </c:pt>
                <c:pt idx="4">
                  <c:v>6.75</c:v>
                </c:pt>
                <c:pt idx="5">
                  <c:v>6.65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4.3333000000000004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4.6449999999999996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5.3167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5.7667000000000002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6.2832999999999997</v>
      </c>
      <c r="D7" s="30">
        <f>CALCULATIONS!Q18</f>
        <v>13.206921899685561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5.958333333333333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6.132666666666668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6.5583333333333336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6.8916666666666666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7.1163333333333325</v>
      </c>
      <c r="D7" s="30">
        <f>CALCULATIONS!Q18</f>
        <v>13.206921899685561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Q14" sqref="Q14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RATES'!A5</f>
        <v>JORDAN KUWAIT BANK</v>
      </c>
      <c r="Q4" s="23">
        <f>'SUMMARY OF RATES'!G5</f>
        <v>7.25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RATES'!A10</f>
        <v>CAIRO AMMAN BANK</v>
      </c>
      <c r="Q5" s="23">
        <f>'SUMMARY OF RATES'!G10</f>
        <v>6.75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RATES'!A4</f>
        <v>The Housing Bank</v>
      </c>
      <c r="Q6" s="23">
        <f>'SUMMARY OF RATES'!G4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RATES'!A7</f>
        <v>CAPITAL BANK OF JORDAN</v>
      </c>
      <c r="E7" s="23">
        <f>'SUMMARY OF RATES'!C7</f>
        <v>5.95</v>
      </c>
      <c r="G7" s="27" t="str">
        <f>'SUMMARY OF RATES'!A7</f>
        <v>CAPITAL BANK OF JORDAN</v>
      </c>
      <c r="H7" s="23">
        <f>'SUMMARY OF RATES'!D7</f>
        <v>6.05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RATES'!A7</f>
        <v>CAPITAL BANK OF JORDAN</v>
      </c>
      <c r="Q7" s="23">
        <f>'SUMMARY OF RATES'!G7</f>
        <v>6.65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RATES'!A4</f>
        <v>The Housing Bank</v>
      </c>
      <c r="E8" s="23">
        <f>'SUMMARY OF RATES'!C4</f>
        <v>5.85</v>
      </c>
      <c r="G8" s="27" t="str">
        <f>'SUMMARY OF RATES'!A3</f>
        <v xml:space="preserve">ARAB BANK </v>
      </c>
      <c r="H8" s="23">
        <f>'SUMMARY OF RATES'!D3</f>
        <v>6</v>
      </c>
      <c r="J8" s="26" t="str">
        <f>'SUMMARY OF RATES'!A7</f>
        <v>CAPITAL BANK OF JORDAN</v>
      </c>
      <c r="K8" s="23">
        <f>'SUMMARY OF RATES'!E7</f>
        <v>6.25</v>
      </c>
      <c r="M8" s="27" t="str">
        <f>'SUMMARY OF RATES'!A7</f>
        <v>CAPITAL BANK OF JORDAN</v>
      </c>
      <c r="N8" s="23">
        <f>'SUMMARY OF RATES'!F7</f>
        <v>6.4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5.85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RATES'!A4</f>
        <v>The Housing Bank</v>
      </c>
      <c r="H9" s="23">
        <f>'SUMMARY OF RATES'!D4</f>
        <v>5.9</v>
      </c>
      <c r="J9" s="26" t="str">
        <f>'SUMMARY OF RATES'!A3</f>
        <v xml:space="preserve">ARAB BANK </v>
      </c>
      <c r="K9" s="23">
        <f>'SUMMARY OF RATES'!E3</f>
        <v>6.1</v>
      </c>
      <c r="M9" s="27" t="str">
        <f>'SUMMARY OF RATES'!A3</f>
        <v xml:space="preserve">ARAB BANK </v>
      </c>
      <c r="N9" s="23">
        <f>'SUMMARY OF RATES'!F3</f>
        <v>6.3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5.958333333333333</v>
      </c>
      <c r="G13" s="16" t="s">
        <v>61</v>
      </c>
      <c r="H13" s="15">
        <f>AVERAGE(H3:H8)</f>
        <v>6.132666666666668</v>
      </c>
      <c r="J13" s="16" t="s">
        <v>60</v>
      </c>
      <c r="K13" s="15">
        <f>AVERAGE(K3:K8)</f>
        <v>6.5583333333333336</v>
      </c>
      <c r="M13" s="16" t="s">
        <v>59</v>
      </c>
      <c r="N13" s="15">
        <f>AVERAGE(N3:N8)</f>
        <v>6.8916666666666666</v>
      </c>
      <c r="P13" s="16" t="s">
        <v>58</v>
      </c>
      <c r="Q13" s="15">
        <f>AVERAGE(Q3:Q8)</f>
        <v>7.1163333333333325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6.8577195904342432</v>
      </c>
      <c r="P15" s="18"/>
      <c r="Q15" s="18">
        <f>(Q3*Q4*Q5*Q6*Q7*Q8)^(1/6)</f>
        <v>7.0792330881860188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0.28839147500774509</v>
      </c>
      <c r="F16" s="18"/>
      <c r="G16" s="18"/>
      <c r="H16" s="18">
        <f>STDEV(H2:H9)</f>
        <v>0.25611144337684599</v>
      </c>
      <c r="I16" s="18"/>
      <c r="J16" s="18"/>
      <c r="K16" s="18">
        <f>STDEV(K2:K9)</f>
        <v>1.0576253725074007</v>
      </c>
      <c r="L16" s="18"/>
      <c r="M16" s="18"/>
      <c r="N16" s="18">
        <f>STDEV(N2:N9)</f>
        <v>0.92727738953500871</v>
      </c>
      <c r="O16" s="18"/>
      <c r="P16" s="18"/>
      <c r="Q16" s="18">
        <f>STDEV(Q2:Q9)</f>
        <v>0.9566433878037236</v>
      </c>
    </row>
    <row r="17" spans="1:17" s="20" customFormat="1" hidden="1" x14ac:dyDescent="0.25">
      <c r="A17" s="21" t="s">
        <v>1</v>
      </c>
      <c r="B17" s="18">
        <f>AVERAGE(B2:B9)</f>
        <v>5.8500000000000005</v>
      </c>
      <c r="C17" s="18"/>
      <c r="D17" s="18"/>
      <c r="E17" s="18">
        <f>AVERAGE(E2:E9)</f>
        <v>5.90625</v>
      </c>
      <c r="F17" s="18"/>
      <c r="G17" s="18"/>
      <c r="H17" s="18">
        <f>AVERAGE(H2:H9)</f>
        <v>6.1807499999999997</v>
      </c>
      <c r="I17" s="18"/>
      <c r="J17" s="18"/>
      <c r="K17" s="18">
        <f>AVERAGE(K2:K9)</f>
        <v>6.8250000000000002</v>
      </c>
      <c r="L17" s="18"/>
      <c r="M17" s="18"/>
      <c r="N17" s="18">
        <f>AVERAGE(N2:N9)</f>
        <v>7.02475</v>
      </c>
      <c r="O17" s="18"/>
      <c r="P17" s="18"/>
      <c r="Q17" s="18">
        <f>AVERAGE(Q2:Q9)</f>
        <v>7.2434999999999992</v>
      </c>
    </row>
    <row r="18" spans="1:17" s="20" customFormat="1" hidden="1" x14ac:dyDescent="0.25">
      <c r="A18" s="18" t="s">
        <v>11</v>
      </c>
      <c r="B18" s="18">
        <f>B16/B17*100</f>
        <v>1.6230814871033841E-14</v>
      </c>
      <c r="C18" s="18"/>
      <c r="D18" s="18"/>
      <c r="E18" s="18">
        <f>E16/E17*100</f>
        <v>4.882818624469758</v>
      </c>
      <c r="F18" s="18"/>
      <c r="G18" s="18"/>
      <c r="H18" s="18">
        <f>H16/H17*100</f>
        <v>4.1436952372583589</v>
      </c>
      <c r="I18" s="18"/>
      <c r="J18" s="18"/>
      <c r="K18" s="18">
        <f>K16/K17*100</f>
        <v>15.496342454320889</v>
      </c>
      <c r="L18" s="18"/>
      <c r="M18" s="18"/>
      <c r="N18" s="18">
        <f>N16/N17*100</f>
        <v>13.20014789900009</v>
      </c>
      <c r="O18" s="18"/>
      <c r="P18" s="18"/>
      <c r="Q18" s="18">
        <f>Q16/Q17*100</f>
        <v>13.206921899685561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46331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5.85</v>
      </c>
      <c r="C7" s="39">
        <f>'SUMMARY OF RATES'!C7</f>
        <v>5.95</v>
      </c>
      <c r="D7" s="39">
        <f>'SUMMARY OF RATES'!D7</f>
        <v>6.05</v>
      </c>
      <c r="E7" s="39">
        <f>'SUMMARY OF RATES'!E7</f>
        <v>6.25</v>
      </c>
      <c r="F7" s="39">
        <f>'SUMMARY OF RATES'!F7</f>
        <v>6.4</v>
      </c>
      <c r="G7" s="39">
        <f>'SUMMARY OF RATES'!G7</f>
        <v>6.65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5.958333333333333</v>
      </c>
      <c r="D12" s="29">
        <f>CALCULATIONS!H13</f>
        <v>6.132666666666668</v>
      </c>
      <c r="E12" s="29">
        <f>CALCULATIONS!K13</f>
        <v>6.5583333333333336</v>
      </c>
      <c r="F12" s="29">
        <f>CALCULATIONS!N13</f>
        <v>6.8916666666666666</v>
      </c>
      <c r="G12" s="29">
        <f>CALCULATIONS!Q13</f>
        <v>7.1163333333333325</v>
      </c>
    </row>
    <row r="13" spans="1:8" s="5" customFormat="1" ht="27" thickBot="1" x14ac:dyDescent="0.45">
      <c r="A13" s="45" t="s">
        <v>39</v>
      </c>
      <c r="B13" s="30">
        <f>CALCULATIONS!B18</f>
        <v>1.6230814871033841E-14</v>
      </c>
      <c r="C13" s="30">
        <f>CALCULATIONS!E18</f>
        <v>4.882818624469758</v>
      </c>
      <c r="D13" s="30">
        <f>CALCULATIONS!H18</f>
        <v>4.1436952372583589</v>
      </c>
      <c r="E13" s="30">
        <f>CALCULATIONS!K18</f>
        <v>15.496342454320889</v>
      </c>
      <c r="F13" s="30">
        <f>CALCULATIONS!N18</f>
        <v>13.20014789900009</v>
      </c>
      <c r="G13" s="30">
        <f>CALCULATIONS!Q18</f>
        <v>13.206921899685561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5.85</v>
      </c>
      <c r="D36" s="51">
        <f ca="1">CELL("contents",CALCULATIONS!$H$8)</f>
        <v>6</v>
      </c>
      <c r="E36" s="51">
        <f ca="1">CELL("contents",CALCULATIONS!$K$9)</f>
        <v>6.1</v>
      </c>
      <c r="F36" s="51">
        <f ca="1">CELL("contents",CALCULATIONS!$N$8)</f>
        <v>6.4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L6" sqref="L6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46331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5.85</v>
      </c>
      <c r="C7" s="39">
        <v>5.95</v>
      </c>
      <c r="D7" s="39">
        <v>6.05</v>
      </c>
      <c r="E7" s="39">
        <v>6.25</v>
      </c>
      <c r="F7" s="39">
        <v>6.4</v>
      </c>
      <c r="G7" s="39">
        <v>6.65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5.958333333333333</v>
      </c>
      <c r="D13" s="29">
        <f>CALCULATIONS!H13</f>
        <v>6.132666666666668</v>
      </c>
      <c r="E13" s="29">
        <f>CALCULATIONS!K13</f>
        <v>6.5583333333333336</v>
      </c>
      <c r="F13" s="29">
        <f>CALCULATIONS!N13</f>
        <v>6.8916666666666666</v>
      </c>
      <c r="G13" s="29">
        <f>CALCULATIONS!Q13</f>
        <v>7.1163333333333325</v>
      </c>
    </row>
    <row r="14" spans="1:8" s="5" customFormat="1" ht="27" thickBot="1" x14ac:dyDescent="0.45">
      <c r="A14" s="30" t="s">
        <v>25</v>
      </c>
      <c r="B14" s="30">
        <f>CALCULATIONS!B18</f>
        <v>1.6230814871033841E-14</v>
      </c>
      <c r="C14" s="30">
        <f>CALCULATIONS!E18</f>
        <v>4.882818624469758</v>
      </c>
      <c r="D14" s="30">
        <f>CALCULATIONS!H18</f>
        <v>4.1436952372583589</v>
      </c>
      <c r="E14" s="30">
        <f>CALCULATIONS!K18</f>
        <v>15.496342454320889</v>
      </c>
      <c r="F14" s="30">
        <f>CALCULATIONS!N18</f>
        <v>13.20014789900009</v>
      </c>
      <c r="G14" s="30">
        <f>CALCULATIONS!Q18</f>
        <v>13.206921899685561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5.85</v>
      </c>
      <c r="C36" s="51">
        <f ca="1">CELL("contents",CALCULATIONS!$E$9)</f>
        <v>5.25</v>
      </c>
      <c r="D36" s="51">
        <f ca="1">CELL("contents",CALCULATIONS!$H$9)</f>
        <v>5.9</v>
      </c>
      <c r="E36" s="51">
        <f ca="1">CELL("contents",CALCULATIONS!$K$9)</f>
        <v>6.1</v>
      </c>
      <c r="F36" s="51">
        <f ca="1">CELL("contents",CALCULATIONS!$N$9)</f>
        <v>6.3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2026-11-05T09:00:40Z</dcterms:modified>
</cp:coreProperties>
</file>